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8680" yWindow="-120" windowWidth="29040" windowHeight="15720" tabRatio="894"/>
  </bookViews>
  <sheets>
    <sheet name="Aux. Limpeza + Copeiro" sheetId="38" r:id="rId1"/>
  </sheets>
  <calcPr calcId="162913"/>
</workbook>
</file>

<file path=xl/calcChain.xml><?xml version="1.0" encoding="utf-8"?>
<calcChain xmlns="http://schemas.openxmlformats.org/spreadsheetml/2006/main">
  <c r="J102" i="38" l="1"/>
  <c r="I69" i="38"/>
  <c r="J32" i="38" l="1"/>
  <c r="I112" i="38"/>
  <c r="J93" i="38"/>
  <c r="I71" i="38"/>
  <c r="I70" i="38"/>
  <c r="I49" i="38"/>
  <c r="I38" i="38"/>
  <c r="J36" i="38" l="1"/>
  <c r="I72" i="38"/>
  <c r="J72" i="38" s="1"/>
  <c r="J58" i="38"/>
  <c r="J64" i="38" s="1"/>
  <c r="J116" i="38"/>
  <c r="J37" i="38"/>
  <c r="J71" i="38"/>
  <c r="J70" i="38"/>
  <c r="J73" i="38"/>
  <c r="J69" i="38"/>
  <c r="I74" i="38" l="1"/>
  <c r="J92" i="38"/>
  <c r="J94" i="38" s="1"/>
  <c r="J74" i="38"/>
  <c r="J38" i="38"/>
  <c r="J118" i="38" l="1"/>
  <c r="J119" i="38"/>
  <c r="J41" i="38"/>
  <c r="J43" i="38"/>
  <c r="J62" i="38"/>
  <c r="J48" i="38"/>
  <c r="J49" i="38" l="1"/>
  <c r="J63" i="38" s="1"/>
  <c r="J65" i="38" s="1"/>
  <c r="J117" i="38" l="1"/>
  <c r="J120" i="38" l="1"/>
  <c r="J121" i="38" s="1"/>
  <c r="J106" i="38" l="1"/>
  <c r="J107" i="38" s="1"/>
  <c r="J111" i="38" s="1"/>
  <c r="J109" i="38" l="1"/>
  <c r="J110" i="38"/>
  <c r="J112" i="38" l="1"/>
  <c r="J122" i="38" s="1"/>
  <c r="J123" i="38" s="1"/>
</calcChain>
</file>

<file path=xl/sharedStrings.xml><?xml version="1.0" encoding="utf-8"?>
<sst xmlns="http://schemas.openxmlformats.org/spreadsheetml/2006/main" count="205" uniqueCount="129">
  <si>
    <t>A</t>
  </si>
  <si>
    <t>B</t>
  </si>
  <si>
    <t>C</t>
  </si>
  <si>
    <t>D</t>
  </si>
  <si>
    <t>Identificação do Serviço</t>
  </si>
  <si>
    <t>Tipo de Serviço</t>
  </si>
  <si>
    <t>Unidade de Medida</t>
  </si>
  <si>
    <t>Tipo de serviço (mesmo serviço com características distintas)</t>
  </si>
  <si>
    <t>Categoria profissional (vinculada à execução contratual)</t>
  </si>
  <si>
    <t>Salário Base</t>
  </si>
  <si>
    <t>E</t>
  </si>
  <si>
    <t>F</t>
  </si>
  <si>
    <t>G</t>
  </si>
  <si>
    <t>H</t>
  </si>
  <si>
    <t>Outros (especificar)</t>
  </si>
  <si>
    <t>Benefícios Mensais e Diários</t>
  </si>
  <si>
    <t>4.1</t>
  </si>
  <si>
    <t>%</t>
  </si>
  <si>
    <t>4.2</t>
  </si>
  <si>
    <t>Posto</t>
  </si>
  <si>
    <t>Discriminação dos Serviços</t>
  </si>
  <si>
    <t>Data de apresentação da proposta</t>
  </si>
  <si>
    <t>Município</t>
  </si>
  <si>
    <t>Ano do Acordo, Convenção ou Dissídio Coletivo</t>
  </si>
  <si>
    <t>Nº de meses de execução contratual</t>
  </si>
  <si>
    <t>Quantidade total a contratar (em função da unidade de medida)</t>
  </si>
  <si>
    <t>Dados para composição dos custos referentes à mão-de-obra</t>
  </si>
  <si>
    <t>Classificação Brasileira de Ocupações (CBO)</t>
  </si>
  <si>
    <t>Salário Nominativo da Categoria Profissional</t>
  </si>
  <si>
    <t>MÓDULO 1 - COMPOSIÇÃO DA REMUNERAÇÃO</t>
  </si>
  <si>
    <t>COMPOSIÇÃO DA REMUNERAÇÃO</t>
  </si>
  <si>
    <t>VALOR (R$)</t>
  </si>
  <si>
    <t xml:space="preserve">Adicional Periculosidade </t>
  </si>
  <si>
    <t>Adicional Insalubridade</t>
  </si>
  <si>
    <t>Adicional Noturno</t>
  </si>
  <si>
    <t>Adicional de Hora Noturna Reduzida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</si>
  <si>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</si>
  <si>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</si>
  <si>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</si>
  <si>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</si>
  <si>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Férias e Adicional de Férias 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</si>
  <si>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</si>
  <si>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</si>
  <si>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</si>
  <si>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</si>
  <si>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</si>
  <si>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</si>
  <si>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</si>
  <si>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</si>
  <si>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</si>
  <si>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</si>
  <si>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</si>
  <si>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2.3 - Benefícios Mensais e Diários</t>
  </si>
  <si>
    <t>-</t>
  </si>
  <si>
    <t>Seguro de Vida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</si>
  <si>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</si>
  <si>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</si>
  <si>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</si>
  <si>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</si>
  <si>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</si>
  <si>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</si>
  <si>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</si>
  <si>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</si>
  <si>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</si>
  <si>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</si>
  <si>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</si>
  <si>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</si>
  <si>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</si>
  <si>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 xml:space="preserve">Aviso Prévio Trabalhado </t>
  </si>
  <si>
    <t>Incidência de GPS, FGTS e outras contribuições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</si>
  <si>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</si>
  <si>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</si>
  <si>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</si>
  <si>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</si>
  <si>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</si>
  <si>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</si>
  <si>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</si>
  <si>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</si>
  <si>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</si>
  <si>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</si>
  <si>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</si>
  <si>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</si>
  <si>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</si>
  <si>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</si>
  <si>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</si>
  <si>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Substituto nas Ausências Legais</t>
  </si>
  <si>
    <t>Substituto na Intrajornada</t>
  </si>
  <si>
    <t>TOTAL DO MÓDULO 4</t>
  </si>
  <si>
    <t>MÓDULO 5 – INSUMOS DIVERSOS</t>
  </si>
  <si>
    <t>INSUMOS DIVERSOS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</si>
  <si>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</si>
  <si>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</si>
  <si>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</si>
  <si>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</si>
  <si>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</si>
  <si>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</si>
  <si>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</si>
  <si>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</si>
  <si>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</si>
  <si>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</si>
  <si>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</si>
  <si>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</si>
  <si>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</si>
  <si>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</si>
  <si>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</si>
  <si>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</si>
  <si>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</si>
  <si>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</si>
  <si>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Insumo de Materiais</t>
  </si>
  <si>
    <t>Multa sobre FGTS e contribuição social sobre o aviso prévio indenizado e sobre o aviso prévio trabalhado  (Alterado conforme Lei  nº  13.932/2019 )</t>
  </si>
  <si>
    <t>Auxílio Saúde</t>
  </si>
  <si>
    <t>PREGÃO ELETRÊNICO N. 01/2025</t>
  </si>
  <si>
    <t>ANEXO III - SUGESTÃO DE PLANILHA DE CUSTOS E FORMAÇÃO DE PREÇOS</t>
  </si>
  <si>
    <t>Câmara Municipal de Dois Córregos</t>
  </si>
  <si>
    <t>SP002913/2024 e SP003391/2025</t>
  </si>
  <si>
    <t>FUNDAMENTO:</t>
  </si>
  <si>
    <r>
      <t>1.</t>
    </r>
    <r>
      <rPr>
        <sz val="10"/>
        <rFont val="Arial"/>
        <family val="2"/>
      </rPr>
      <t xml:space="preserve"> Lei Federal n. 14.133, de 1º de abril de 2021.</t>
    </r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</si>
  <si>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>Resolução Legislativa n. 327, de 14 de maio de 2024.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</si>
  <si>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Instrução Normativa n. 05, de 26 de maio de 2017.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</si>
  <si>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Convenção coletiva de trabalho MTE n. SP003391/2025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</si>
  <si>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t>Outros (especificar): prêmio assiduidade</t>
  </si>
  <si>
    <t>Benefício Social Familiar e Benefício Natalidade</t>
  </si>
  <si>
    <t>Transporte</t>
  </si>
  <si>
    <t>Insumo dos Uniformes (considerando EPI)</t>
  </si>
  <si>
    <t>Recepção</t>
  </si>
  <si>
    <t>Categoria profissional:</t>
  </si>
  <si>
    <t>Outros (acúmulo de função)</t>
  </si>
  <si>
    <r>
      <rPr>
        <b/>
        <sz val="11"/>
        <color theme="1"/>
        <rFont val="Calibri"/>
        <family val="2"/>
        <scheme val="minor"/>
      </rPr>
      <t>Obs.:</t>
    </r>
    <r>
      <rPr>
        <sz val="11"/>
        <color theme="1"/>
        <rFont val="Calibri"/>
        <family val="2"/>
        <scheme val="minor"/>
      </rPr>
      <t xml:space="preserve"> planilha sugerida desconsiderando os diferentes regimes de tributação. Se necessário, proceder com as alterações.</t>
    </r>
  </si>
  <si>
    <t xml:space="preserve">Auxílio-Refeição/Alimentação e Cesta Básica (R$ 144,68]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</si>
</sst>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_);[Red]\(&quot;R$ &quot;#,##0.00\)"/>
    <numFmt numFmtId="168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5" fontId="2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3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10" fontId="2" fillId="0" borderId="3" xfId="3" applyNumberFormat="1" applyBorder="1" applyAlignment="1">
      <alignment horizontal="center" vertical="center"/>
    </xf>
    <xf numFmtId="10" fontId="2" fillId="0" borderId="3" xfId="3" applyNumberForma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vertical="center"/>
    </xf>
    <xf numFmtId="10" fontId="2" fillId="0" borderId="3" xfId="2" applyNumberFormat="1" applyBorder="1" applyAlignment="1">
      <alignment horizontal="center" vertical="center"/>
    </xf>
    <xf numFmtId="10" fontId="2" fillId="3" borderId="3" xfId="2" applyNumberFormat="1" applyFill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10" fontId="2" fillId="0" borderId="3" xfId="2" applyNumberFormat="1" applyBorder="1" applyAlignment="1">
      <alignment vertical="center"/>
    </xf>
    <xf numFmtId="2" fontId="2" fillId="0" borderId="3" xfId="2" applyNumberFormat="1" applyBorder="1" applyAlignment="1">
      <alignment horizontal="center" vertical="center"/>
    </xf>
    <xf numFmtId="10" fontId="2" fillId="0" borderId="3" xfId="3" applyNumberFormat="1" applyBorder="1" applyAlignment="1">
      <alignment vertical="center"/>
    </xf>
    <xf numFmtId="164" fontId="4" fillId="0" borderId="3" xfId="2" applyNumberFormat="1" applyFont="1" applyBorder="1" applyAlignment="1">
      <alignment vertical="center"/>
    </xf>
    <xf numFmtId="0" fontId="2" fillId="0" borderId="0" xfId="2"/>
    <xf numFmtId="165" fontId="3" fillId="0" borderId="0" xfId="4" applyFont="1" applyAlignment="1">
      <alignment vertical="center"/>
    </xf>
    <xf numFmtId="0" fontId="3" fillId="6" borderId="3" xfId="2" applyFont="1" applyFill="1" applyBorder="1" applyAlignment="1">
      <alignment horizontal="center" vertical="center"/>
    </xf>
    <xf numFmtId="10" fontId="3" fillId="6" borderId="3" xfId="2" applyNumberFormat="1" applyFont="1" applyFill="1" applyBorder="1" applyAlignment="1">
      <alignment horizontal="center" vertical="center"/>
    </xf>
    <xf numFmtId="166" fontId="0" fillId="0" borderId="0" xfId="1" applyFont="1"/>
    <xf numFmtId="43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3" xfId="2" applyFill="1" applyBorder="1" applyAlignment="1">
      <alignment horizontal="center" vertical="center"/>
    </xf>
    <xf numFmtId="10" fontId="3" fillId="3" borderId="3" xfId="2" applyNumberFormat="1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2" applyAlignment="1">
      <alignment horizontal="center"/>
    </xf>
    <xf numFmtId="168" fontId="2" fillId="0" borderId="3" xfId="2" applyNumberFormat="1" applyBorder="1" applyAlignment="1">
      <alignment vertical="center"/>
    </xf>
    <xf numFmtId="168" fontId="3" fillId="0" borderId="3" xfId="2" applyNumberFormat="1" applyFont="1" applyBorder="1" applyAlignment="1">
      <alignment vertical="center"/>
    </xf>
    <xf numFmtId="168" fontId="2" fillId="0" borderId="3" xfId="2" applyNumberFormat="1" applyBorder="1" applyAlignment="1">
      <alignment horizontal="right" vertical="center"/>
    </xf>
    <xf numFmtId="168" fontId="2" fillId="3" borderId="3" xfId="2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2" fillId="0" borderId="7" xfId="2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0" fillId="0" borderId="0" xfId="0"/>
    <xf numFmtId="0" fontId="2" fillId="0" borderId="3" xfId="2" applyBorder="1" applyAlignment="1">
      <alignment horizontal="left" vertical="center"/>
    </xf>
    <xf numFmtId="0" fontId="2" fillId="0" borderId="3" xfId="2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67" fontId="2" fillId="0" borderId="3" xfId="2" applyNumberForma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2" fillId="0" borderId="3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14" fontId="2" fillId="0" borderId="3" xfId="2" applyNumberFormat="1" applyBorder="1" applyAlignment="1">
      <alignment horizontal="center" vertical="center"/>
    </xf>
    <xf numFmtId="0" fontId="3" fillId="6" borderId="3" xfId="2" applyFont="1" applyFill="1" applyBorder="1" applyAlignment="1">
      <alignment horizontal="center" vertical="center"/>
    </xf>
    <xf numFmtId="0" fontId="3" fillId="5" borderId="0" xfId="2" applyFont="1" applyFill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2" fillId="0" borderId="3" xfId="2" applyBorder="1" applyAlignment="1">
      <alignment vertical="center"/>
    </xf>
    <xf numFmtId="0" fontId="2" fillId="0" borderId="1" xfId="2" applyBorder="1" applyAlignment="1">
      <alignment horizontal="left" vertical="center"/>
    </xf>
    <xf numFmtId="0" fontId="2" fillId="0" borderId="4" xfId="2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2" fillId="0" borderId="3" xfId="2" applyBorder="1" applyAlignment="1">
      <alignment horizontal="left" vertical="center" wrapText="1"/>
    </xf>
    <xf numFmtId="0" fontId="3" fillId="5" borderId="5" xfId="2" applyFont="1" applyFill="1" applyBorder="1" applyAlignment="1">
      <alignment horizontal="center" vertical="center"/>
    </xf>
    <xf numFmtId="0" fontId="2" fillId="0" borderId="0" xfId="2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</cellXfs>
  <cellStyles count="10">
    <cellStyle name="Moeda 2" xfId="7"/>
    <cellStyle name="Moeda 2 2" xfId="9"/>
    <cellStyle name="Moeda 3" xfId="4"/>
    <cellStyle name="Moeda 4" xfId="8"/>
    <cellStyle name="Normal" xfId="0" builtinId="0"/>
    <cellStyle name="Normal 2" xfId="2"/>
    <cellStyle name="Normal 2 2" xfId="5"/>
    <cellStyle name="Porcentagem 2" xfId="3"/>
    <cellStyle name="Vírgula" xfId="1" builtinId="3"/>
    <cellStyle name="Vírgula 2" xfId="6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1"/>
  <sheetViews>
    <sheetView showGridLines="0" tabSelected="1" topLeftCell="B104" zoomScale="85" zoomScaleNormal="85" workbookViewId="0">
      <selection activeCell="M106" sqref="M106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  <col min="12" max="12" width="25.85546875" style="23" customWidth="1"/>
    <col min="13" max="13" width="63.42578125" style="23" customWidth="1"/>
  </cols>
  <sheetData>
    <row r="1" spans="2:10" ht="20.100000000000001" customHeight="1" x14ac:dyDescent="0.25">
      <c r="B1" s="48" t="s">
        <v>111</v>
      </c>
      <c r="C1" s="48"/>
      <c r="D1" s="48"/>
      <c r="E1" s="48"/>
      <c r="F1" s="48"/>
      <c r="G1" s="48"/>
      <c r="H1" s="48"/>
      <c r="I1" s="48"/>
      <c r="J1" s="48"/>
    </row>
    <row r="2" spans="2:10" ht="20.100000000000001" customHeight="1" x14ac:dyDescent="0.25">
      <c r="B2" s="49"/>
      <c r="C2" s="49"/>
      <c r="D2" s="49"/>
      <c r="E2" s="49"/>
      <c r="F2" s="49"/>
      <c r="G2" s="49"/>
      <c r="H2" s="49"/>
      <c r="I2" s="49"/>
      <c r="J2" s="49"/>
    </row>
    <row r="3" spans="2:10" ht="20.100000000000001" customHeight="1" x14ac:dyDescent="0.25">
      <c r="B3" s="50" t="s">
        <v>112</v>
      </c>
      <c r="C3" s="50"/>
      <c r="D3" s="50"/>
      <c r="E3" s="50"/>
      <c r="F3" s="50"/>
      <c r="G3" s="50"/>
      <c r="H3" s="50"/>
      <c r="I3" s="50"/>
      <c r="J3" s="50"/>
    </row>
    <row r="4" spans="2:10" ht="20.100000000000001" customHeight="1" x14ac:dyDescent="0.25">
      <c r="B4" s="50"/>
      <c r="C4" s="50"/>
      <c r="D4" s="50"/>
      <c r="E4" s="50"/>
      <c r="F4" s="50"/>
      <c r="G4" s="50"/>
      <c r="H4" s="50"/>
      <c r="I4" s="50"/>
      <c r="J4" s="50"/>
    </row>
    <row r="5" spans="2:10" ht="20.100000000000001" customHeight="1" x14ac:dyDescent="0.25">
      <c r="B5" s="44"/>
      <c r="C5" s="44"/>
      <c r="D5" s="44"/>
      <c r="E5" s="44"/>
      <c r="F5" s="44"/>
      <c r="G5" s="44"/>
      <c r="H5" s="44"/>
      <c r="I5" s="44"/>
      <c r="J5" s="44"/>
    </row>
    <row r="6" spans="2:10" ht="20.100000000000001" customHeight="1" x14ac:dyDescent="0.25">
      <c r="B6" s="38" t="s">
        <v>125</v>
      </c>
      <c r="C6" s="38"/>
      <c r="D6" s="38"/>
      <c r="E6" s="38"/>
      <c r="F6" s="38"/>
      <c r="G6" s="38"/>
      <c r="H6" s="38"/>
      <c r="I6" s="38"/>
      <c r="J6" s="38"/>
    </row>
    <row r="7" spans="2:10" ht="20.100000000000001" customHeight="1" x14ac:dyDescent="0.25">
      <c r="B7" s="52"/>
      <c r="C7" s="52"/>
      <c r="D7" s="52"/>
      <c r="E7" s="52"/>
      <c r="F7" s="52"/>
      <c r="G7" s="52"/>
      <c r="H7" s="52"/>
      <c r="I7" s="52"/>
      <c r="J7" s="52"/>
    </row>
    <row r="8" spans="2:10" ht="20.100000000000001" customHeight="1" x14ac:dyDescent="0.25">
      <c r="B8" s="43" t="s">
        <v>20</v>
      </c>
      <c r="C8" s="43"/>
      <c r="D8" s="43"/>
      <c r="E8" s="43"/>
      <c r="F8" s="43"/>
      <c r="G8" s="43"/>
      <c r="H8" s="43"/>
      <c r="I8" s="43"/>
      <c r="J8" s="43"/>
    </row>
    <row r="9" spans="2:10" ht="20.100000000000001" customHeight="1" x14ac:dyDescent="0.25">
      <c r="B9" s="1" t="s">
        <v>0</v>
      </c>
      <c r="C9" s="41" t="s">
        <v>21</v>
      </c>
      <c r="D9" s="41"/>
      <c r="E9" s="41"/>
      <c r="F9" s="41"/>
      <c r="G9" s="41"/>
      <c r="H9" s="41"/>
      <c r="I9" s="53">
        <v>46009</v>
      </c>
      <c r="J9" s="42"/>
    </row>
    <row r="10" spans="2:10" ht="20.100000000000001" customHeight="1" x14ac:dyDescent="0.25">
      <c r="B10" s="1" t="s">
        <v>1</v>
      </c>
      <c r="C10" s="41" t="s">
        <v>22</v>
      </c>
      <c r="D10" s="41"/>
      <c r="E10" s="41"/>
      <c r="F10" s="41"/>
      <c r="G10" s="41"/>
      <c r="H10" s="41"/>
      <c r="I10" s="42" t="s">
        <v>113</v>
      </c>
      <c r="J10" s="42"/>
    </row>
    <row r="11" spans="2:10" ht="20.100000000000001" customHeight="1" x14ac:dyDescent="0.25">
      <c r="B11" s="1" t="s">
        <v>2</v>
      </c>
      <c r="C11" s="41" t="s">
        <v>23</v>
      </c>
      <c r="D11" s="41"/>
      <c r="E11" s="41"/>
      <c r="F11" s="41"/>
      <c r="G11" s="41"/>
      <c r="H11" s="41"/>
      <c r="I11" s="51" t="s">
        <v>114</v>
      </c>
      <c r="J11" s="42"/>
    </row>
    <row r="12" spans="2:10" ht="20.100000000000001" customHeight="1" x14ac:dyDescent="0.25">
      <c r="B12" s="1" t="s">
        <v>3</v>
      </c>
      <c r="C12" s="41" t="s">
        <v>24</v>
      </c>
      <c r="D12" s="41"/>
      <c r="E12" s="41"/>
      <c r="F12" s="41"/>
      <c r="G12" s="41"/>
      <c r="H12" s="41"/>
      <c r="I12" s="42">
        <v>12</v>
      </c>
      <c r="J12" s="42"/>
    </row>
    <row r="13" spans="2:10" ht="20.100000000000001" customHeight="1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ht="20.100000000000001" customHeight="1" x14ac:dyDescent="0.25">
      <c r="B14" s="43" t="s">
        <v>4</v>
      </c>
      <c r="C14" s="43"/>
      <c r="D14" s="43"/>
      <c r="E14" s="43"/>
      <c r="F14" s="43"/>
      <c r="G14" s="43"/>
      <c r="H14" s="43"/>
      <c r="I14" s="43"/>
      <c r="J14" s="43"/>
    </row>
    <row r="15" spans="2:10" ht="20.100000000000001" customHeight="1" x14ac:dyDescent="0.25">
      <c r="B15" s="42" t="s">
        <v>5</v>
      </c>
      <c r="C15" s="42"/>
      <c r="D15" s="42" t="s">
        <v>6</v>
      </c>
      <c r="E15" s="42"/>
      <c r="F15" s="42" t="s">
        <v>25</v>
      </c>
      <c r="G15" s="42"/>
      <c r="H15" s="42"/>
      <c r="I15" s="42"/>
      <c r="J15" s="42"/>
    </row>
    <row r="16" spans="2:10" ht="20.100000000000001" customHeight="1" x14ac:dyDescent="0.25">
      <c r="B16" s="42"/>
      <c r="C16" s="42"/>
      <c r="D16" s="42" t="s">
        <v>19</v>
      </c>
      <c r="E16" s="42"/>
      <c r="F16" s="42">
        <v>1</v>
      </c>
      <c r="G16" s="42"/>
      <c r="H16" s="42"/>
      <c r="I16" s="42"/>
      <c r="J16" s="42"/>
    </row>
    <row r="17" spans="2:13" ht="20.100000000000001" customHeight="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3" ht="20.100000000000001" customHeight="1" x14ac:dyDescent="0.25">
      <c r="B18" s="43" t="s">
        <v>26</v>
      </c>
      <c r="C18" s="43"/>
      <c r="D18" s="43"/>
      <c r="E18" s="43"/>
      <c r="F18" s="43"/>
      <c r="G18" s="43"/>
      <c r="H18" s="43"/>
      <c r="I18" s="43"/>
      <c r="J18" s="43"/>
    </row>
    <row r="19" spans="2:13" ht="20.100000000000001" customHeight="1" x14ac:dyDescent="0.25">
      <c r="B19" s="1">
        <v>1</v>
      </c>
      <c r="C19" s="41" t="s">
        <v>7</v>
      </c>
      <c r="D19" s="41"/>
      <c r="E19" s="41"/>
      <c r="F19" s="41"/>
      <c r="G19" s="41"/>
      <c r="H19" s="41"/>
      <c r="I19" s="42" t="s">
        <v>124</v>
      </c>
      <c r="J19" s="42"/>
    </row>
    <row r="20" spans="2:13" ht="20.100000000000001" customHeight="1" x14ac:dyDescent="0.25">
      <c r="B20" s="1">
        <v>2</v>
      </c>
      <c r="C20" s="41" t="s">
        <v>27</v>
      </c>
      <c r="D20" s="41"/>
      <c r="E20" s="41"/>
      <c r="F20" s="41"/>
      <c r="G20" s="41"/>
      <c r="H20" s="41"/>
      <c r="I20" s="42">
        <v>514320</v>
      </c>
      <c r="J20" s="42"/>
    </row>
    <row r="21" spans="2:13" ht="20.100000000000001" customHeight="1" x14ac:dyDescent="0.25">
      <c r="B21" s="1">
        <v>3</v>
      </c>
      <c r="C21" s="41" t="s">
        <v>28</v>
      </c>
      <c r="D21" s="41"/>
      <c r="E21" s="41"/>
      <c r="F21" s="41"/>
      <c r="G21" s="41"/>
      <c r="H21" s="41"/>
      <c r="I21" s="47">
        <v>1717.2</v>
      </c>
      <c r="J21" s="42"/>
    </row>
    <row r="22" spans="2:13" ht="20.100000000000001" customHeight="1" x14ac:dyDescent="0.25">
      <c r="B22" s="1">
        <v>4</v>
      </c>
      <c r="C22" s="41" t="s">
        <v>8</v>
      </c>
      <c r="D22" s="41"/>
      <c r="E22" s="41"/>
      <c r="F22" s="41"/>
      <c r="G22" s="41"/>
      <c r="H22" s="41"/>
      <c r="I22" s="42"/>
      <c r="J22" s="46"/>
    </row>
    <row r="23" spans="2:13" ht="20.100000000000001" customHeight="1" x14ac:dyDescent="0.25">
      <c r="B23" s="44"/>
      <c r="C23" s="44"/>
      <c r="D23" s="44"/>
      <c r="E23" s="44"/>
      <c r="F23" s="44"/>
      <c r="G23" s="44"/>
      <c r="H23" s="44"/>
      <c r="I23" s="44"/>
      <c r="J23" s="44"/>
    </row>
    <row r="24" spans="2:13" ht="20.100000000000001" customHeight="1" x14ac:dyDescent="0.25">
      <c r="B24" s="45" t="s">
        <v>29</v>
      </c>
      <c r="C24" s="45"/>
      <c r="D24" s="45"/>
      <c r="E24" s="45"/>
      <c r="F24" s="45"/>
      <c r="G24" s="45"/>
      <c r="H24" s="45"/>
      <c r="I24" s="45"/>
      <c r="J24" s="45"/>
    </row>
    <row r="25" spans="2:13" ht="20.100000000000001" customHeight="1" x14ac:dyDescent="0.25">
      <c r="B25" s="4">
        <v>1</v>
      </c>
      <c r="C25" s="46" t="s">
        <v>30</v>
      </c>
      <c r="D25" s="46"/>
      <c r="E25" s="46"/>
      <c r="F25" s="46"/>
      <c r="G25" s="46"/>
      <c r="H25" s="46"/>
      <c r="I25" s="4" t="s">
        <v>17</v>
      </c>
      <c r="J25" s="4" t="s">
        <v>31</v>
      </c>
      <c r="L25"/>
      <c r="M25"/>
    </row>
    <row r="26" spans="2:13" ht="20.100000000000001" customHeight="1" x14ac:dyDescent="0.25">
      <c r="B26" s="4" t="s">
        <v>0</v>
      </c>
      <c r="C26" s="41" t="s">
        <v>9</v>
      </c>
      <c r="D26" s="41"/>
      <c r="E26" s="41"/>
      <c r="F26" s="41"/>
      <c r="G26" s="41"/>
      <c r="H26" s="41"/>
      <c r="I26" s="13">
        <v>1</v>
      </c>
      <c r="J26" s="31">
        <v>1717.2</v>
      </c>
      <c r="L26"/>
      <c r="M26"/>
    </row>
    <row r="27" spans="2:13" ht="20.100000000000001" customHeight="1" x14ac:dyDescent="0.25">
      <c r="B27" s="4" t="s">
        <v>1</v>
      </c>
      <c r="C27" s="41" t="s">
        <v>32</v>
      </c>
      <c r="D27" s="41"/>
      <c r="E27" s="41"/>
      <c r="F27" s="41"/>
      <c r="G27" s="41"/>
      <c r="H27" s="41"/>
      <c r="I27" s="5"/>
      <c r="J27" s="31"/>
    </row>
    <row r="28" spans="2:13" ht="20.100000000000001" customHeight="1" x14ac:dyDescent="0.25">
      <c r="B28" s="4" t="s">
        <v>2</v>
      </c>
      <c r="C28" s="41" t="s">
        <v>33</v>
      </c>
      <c r="D28" s="41"/>
      <c r="E28" s="41"/>
      <c r="F28" s="41"/>
      <c r="G28" s="41"/>
      <c r="H28" s="41"/>
      <c r="I28" s="5"/>
      <c r="J28" s="31"/>
    </row>
    <row r="29" spans="2:13" ht="20.100000000000001" customHeight="1" x14ac:dyDescent="0.25">
      <c r="B29" s="4" t="s">
        <v>3</v>
      </c>
      <c r="C29" s="41" t="s">
        <v>34</v>
      </c>
      <c r="D29" s="41"/>
      <c r="E29" s="41"/>
      <c r="F29" s="41"/>
      <c r="G29" s="41"/>
      <c r="H29" s="41"/>
      <c r="I29" s="5"/>
      <c r="J29" s="31"/>
      <c r="K29" s="23"/>
    </row>
    <row r="30" spans="2:13" ht="20.100000000000001" customHeight="1" x14ac:dyDescent="0.25">
      <c r="B30" s="4" t="s">
        <v>10</v>
      </c>
      <c r="C30" s="41" t="s">
        <v>35</v>
      </c>
      <c r="D30" s="41"/>
      <c r="E30" s="41"/>
      <c r="F30" s="41"/>
      <c r="G30" s="41"/>
      <c r="H30" s="41"/>
      <c r="I30" s="6"/>
      <c r="J30" s="31"/>
    </row>
    <row r="31" spans="2:13" ht="20.100000000000001" customHeight="1" x14ac:dyDescent="0.25">
      <c r="B31" s="4" t="s">
        <v>11</v>
      </c>
      <c r="C31" s="41" t="s">
        <v>126</v>
      </c>
      <c r="D31" s="41"/>
      <c r="E31" s="41"/>
      <c r="F31" s="41"/>
      <c r="G31" s="41"/>
      <c r="H31" s="41"/>
      <c r="I31" s="6"/>
      <c r="J31" s="31"/>
    </row>
    <row r="32" spans="2:13" ht="20.100000000000001" customHeight="1" x14ac:dyDescent="0.25">
      <c r="B32" s="56" t="s">
        <v>36</v>
      </c>
      <c r="C32" s="57"/>
      <c r="D32" s="57"/>
      <c r="E32" s="57"/>
      <c r="F32" s="57"/>
      <c r="G32" s="57"/>
      <c r="H32" s="57"/>
      <c r="I32" s="58"/>
      <c r="J32" s="32">
        <f>SUM(J26:J30)</f>
        <v>1717.2</v>
      </c>
    </row>
    <row r="33" spans="2:13" ht="20.100000000000001" customHeight="1" x14ac:dyDescent="0.25">
      <c r="B33" s="7"/>
      <c r="C33" s="7"/>
      <c r="D33" s="7"/>
      <c r="E33" s="7"/>
      <c r="F33" s="7"/>
      <c r="G33" s="7"/>
      <c r="H33" s="7"/>
      <c r="I33" s="7"/>
      <c r="J33" s="8"/>
    </row>
    <row r="34" spans="2:13" ht="20.100000000000001" customHeight="1" x14ac:dyDescent="0.25">
      <c r="B34" s="45" t="s">
        <v>37</v>
      </c>
      <c r="C34" s="45"/>
      <c r="D34" s="45"/>
      <c r="E34" s="45"/>
      <c r="F34" s="45"/>
      <c r="G34" s="45"/>
      <c r="H34" s="45"/>
      <c r="I34" s="45"/>
      <c r="J34" s="45"/>
    </row>
    <row r="35" spans="2:13" ht="20.100000000000001" customHeight="1" x14ac:dyDescent="0.25">
      <c r="B35" s="54" t="s">
        <v>38</v>
      </c>
      <c r="C35" s="54"/>
      <c r="D35" s="54"/>
      <c r="E35" s="54"/>
      <c r="F35" s="54"/>
      <c r="G35" s="54"/>
      <c r="H35" s="54"/>
      <c r="I35" s="19" t="s">
        <v>17</v>
      </c>
      <c r="J35" s="19" t="s">
        <v>31</v>
      </c>
      <c r="L35"/>
      <c r="M35"/>
    </row>
    <row r="36" spans="2:13" ht="20.100000000000001" customHeight="1" x14ac:dyDescent="0.25">
      <c r="B36" s="4" t="s">
        <v>0</v>
      </c>
      <c r="C36" s="41" t="s">
        <v>39</v>
      </c>
      <c r="D36" s="41"/>
      <c r="E36" s="41"/>
      <c r="F36" s="41"/>
      <c r="G36" s="41"/>
      <c r="H36" s="41"/>
      <c r="I36" s="9">
        <v>8.3333000000000004E-2</v>
      </c>
      <c r="J36" s="31">
        <f>TRUNC($J$32*I36,2)</f>
        <v>143.09</v>
      </c>
      <c r="K36" s="21"/>
      <c r="L36"/>
      <c r="M36"/>
    </row>
    <row r="37" spans="2:13" ht="20.100000000000001" customHeight="1" x14ac:dyDescent="0.25">
      <c r="B37" s="4" t="s">
        <v>1</v>
      </c>
      <c r="C37" s="41" t="s">
        <v>40</v>
      </c>
      <c r="D37" s="41"/>
      <c r="E37" s="41"/>
      <c r="F37" s="41"/>
      <c r="G37" s="41"/>
      <c r="H37" s="41"/>
      <c r="I37" s="10">
        <v>0.121</v>
      </c>
      <c r="J37" s="31">
        <f>TRUNC($J$32*I37,2)</f>
        <v>207.78</v>
      </c>
      <c r="K37" s="21"/>
      <c r="L37"/>
      <c r="M37"/>
    </row>
    <row r="38" spans="2:13" ht="20.100000000000001" customHeight="1" x14ac:dyDescent="0.25">
      <c r="B38" s="46" t="s">
        <v>41</v>
      </c>
      <c r="C38" s="46"/>
      <c r="D38" s="46"/>
      <c r="E38" s="46"/>
      <c r="F38" s="46"/>
      <c r="G38" s="46"/>
      <c r="H38" s="46"/>
      <c r="I38" s="11">
        <f>SUM(I36:I37)</f>
        <v>0.20433299999999999</v>
      </c>
      <c r="J38" s="32">
        <f>SUM(J36:J37)</f>
        <v>350.87</v>
      </c>
      <c r="K38" s="22"/>
    </row>
    <row r="39" spans="2:13" ht="80.099999999999994" customHeight="1" x14ac:dyDescent="0.25">
      <c r="B39" s="55"/>
      <c r="C39" s="55"/>
      <c r="D39" s="55"/>
      <c r="E39" s="55"/>
      <c r="F39" s="55"/>
      <c r="G39" s="55"/>
      <c r="H39" s="55"/>
      <c r="I39" s="55"/>
      <c r="J39" s="55"/>
    </row>
    <row r="40" spans="2:13" ht="18.95" customHeight="1" x14ac:dyDescent="0.25">
      <c r="B40" s="54" t="s">
        <v>42</v>
      </c>
      <c r="C40" s="54"/>
      <c r="D40" s="54"/>
      <c r="E40" s="54"/>
      <c r="F40" s="54"/>
      <c r="G40" s="54"/>
      <c r="H40" s="54"/>
      <c r="I40" s="19" t="s">
        <v>17</v>
      </c>
      <c r="J40" s="19" t="s">
        <v>31</v>
      </c>
      <c r="L40"/>
      <c r="M40"/>
    </row>
    <row r="41" spans="2:13" ht="18.95" customHeight="1" x14ac:dyDescent="0.25">
      <c r="B41" s="4" t="s">
        <v>0</v>
      </c>
      <c r="C41" s="41" t="s">
        <v>43</v>
      </c>
      <c r="D41" s="41"/>
      <c r="E41" s="41"/>
      <c r="F41" s="41"/>
      <c r="G41" s="41"/>
      <c r="H41" s="41"/>
      <c r="I41" s="9">
        <v>0.2</v>
      </c>
      <c r="J41" s="31">
        <f>TRUNC(($J$32+$J$38)*$I$41,2)</f>
        <v>413.61</v>
      </c>
      <c r="L41"/>
      <c r="M41"/>
    </row>
    <row r="42" spans="2:13" ht="18.95" customHeight="1" x14ac:dyDescent="0.25">
      <c r="B42" s="4" t="s">
        <v>1</v>
      </c>
      <c r="C42" s="41" t="s">
        <v>44</v>
      </c>
      <c r="D42" s="41"/>
      <c r="E42" s="41"/>
      <c r="F42" s="41"/>
      <c r="G42" s="41"/>
      <c r="H42" s="41"/>
      <c r="I42" s="9"/>
      <c r="J42" s="31"/>
      <c r="L42"/>
      <c r="M42"/>
    </row>
    <row r="43" spans="2:13" ht="18.95" customHeight="1" x14ac:dyDescent="0.25">
      <c r="B43" s="4" t="s">
        <v>2</v>
      </c>
      <c r="C43" s="41" t="s">
        <v>45</v>
      </c>
      <c r="D43" s="41"/>
      <c r="E43" s="41"/>
      <c r="F43" s="41"/>
      <c r="G43" s="41"/>
      <c r="H43" s="41"/>
      <c r="I43" s="9">
        <v>0.03</v>
      </c>
      <c r="J43" s="31">
        <f>TRUNC(($J$32+$J$38)*$I$43,2)</f>
        <v>62.04</v>
      </c>
      <c r="L43"/>
      <c r="M43"/>
    </row>
    <row r="44" spans="2:13" ht="18.95" customHeight="1" x14ac:dyDescent="0.25">
      <c r="B44" s="4" t="s">
        <v>3</v>
      </c>
      <c r="C44" s="41" t="s">
        <v>46</v>
      </c>
      <c r="D44" s="41"/>
      <c r="E44" s="41"/>
      <c r="F44" s="41"/>
      <c r="G44" s="41"/>
      <c r="H44" s="41"/>
      <c r="I44" s="9"/>
      <c r="J44" s="31"/>
      <c r="L44"/>
      <c r="M44"/>
    </row>
    <row r="45" spans="2:13" ht="18.95" customHeight="1" x14ac:dyDescent="0.25">
      <c r="B45" s="4" t="s">
        <v>10</v>
      </c>
      <c r="C45" s="41" t="s">
        <v>47</v>
      </c>
      <c r="D45" s="41"/>
      <c r="E45" s="41"/>
      <c r="F45" s="41"/>
      <c r="G45" s="41"/>
      <c r="H45" s="41"/>
      <c r="I45" s="9"/>
      <c r="J45" s="31"/>
      <c r="L45"/>
      <c r="M45"/>
    </row>
    <row r="46" spans="2:13" ht="18.95" customHeight="1" x14ac:dyDescent="0.25">
      <c r="B46" s="4" t="s">
        <v>11</v>
      </c>
      <c r="C46" s="41" t="s">
        <v>48</v>
      </c>
      <c r="D46" s="41"/>
      <c r="E46" s="41"/>
      <c r="F46" s="41"/>
      <c r="G46" s="41"/>
      <c r="H46" s="41"/>
      <c r="I46" s="9"/>
      <c r="J46" s="31"/>
      <c r="L46"/>
      <c r="M46"/>
    </row>
    <row r="47" spans="2:13" ht="18.95" customHeight="1" x14ac:dyDescent="0.25">
      <c r="B47" s="4" t="s">
        <v>12</v>
      </c>
      <c r="C47" s="41" t="s">
        <v>49</v>
      </c>
      <c r="D47" s="41"/>
      <c r="E47" s="41"/>
      <c r="F47" s="41"/>
      <c r="G47" s="41"/>
      <c r="H47" s="41"/>
      <c r="I47" s="9"/>
      <c r="J47" s="31"/>
      <c r="L47"/>
      <c r="M47"/>
    </row>
    <row r="48" spans="2:13" ht="18.95" customHeight="1" x14ac:dyDescent="0.25">
      <c r="B48" s="4" t="s">
        <v>13</v>
      </c>
      <c r="C48" s="41" t="s">
        <v>50</v>
      </c>
      <c r="D48" s="41"/>
      <c r="E48" s="41"/>
      <c r="F48" s="41"/>
      <c r="G48" s="41"/>
      <c r="H48" s="41"/>
      <c r="I48" s="9">
        <v>0.08</v>
      </c>
      <c r="J48" s="31">
        <f>TRUNC(($J$32+$J$38)*$I$48,2)</f>
        <v>165.44</v>
      </c>
      <c r="L48"/>
      <c r="M48"/>
    </row>
    <row r="49" spans="2:13" ht="18.95" customHeight="1" x14ac:dyDescent="0.25">
      <c r="B49" s="46" t="s">
        <v>51</v>
      </c>
      <c r="C49" s="46"/>
      <c r="D49" s="46"/>
      <c r="E49" s="46"/>
      <c r="F49" s="46"/>
      <c r="G49" s="46"/>
      <c r="H49" s="46"/>
      <c r="I49" s="11">
        <f>SUM(I41:I48)</f>
        <v>0.31</v>
      </c>
      <c r="J49" s="32">
        <f>SUM(J41:J48)</f>
        <v>641.09</v>
      </c>
    </row>
    <row r="50" spans="2:13" ht="18.95" customHeight="1" x14ac:dyDescent="0.25">
      <c r="B50" s="59"/>
      <c r="C50" s="60"/>
      <c r="D50" s="60"/>
      <c r="E50" s="60"/>
      <c r="F50" s="60"/>
      <c r="G50" s="60"/>
      <c r="H50" s="60"/>
      <c r="I50" s="60"/>
      <c r="J50" s="61"/>
    </row>
    <row r="51" spans="2:13" ht="18.95" customHeight="1" x14ac:dyDescent="0.25">
      <c r="B51" s="54" t="s">
        <v>52</v>
      </c>
      <c r="C51" s="54"/>
      <c r="D51" s="54"/>
      <c r="E51" s="54"/>
      <c r="F51" s="54"/>
      <c r="G51" s="54"/>
      <c r="H51" s="54"/>
      <c r="I51" s="20"/>
      <c r="J51" s="19" t="s">
        <v>31</v>
      </c>
      <c r="L51"/>
      <c r="M51"/>
    </row>
    <row r="52" spans="2:13" ht="18.95" customHeight="1" x14ac:dyDescent="0.25">
      <c r="B52" s="4" t="s">
        <v>0</v>
      </c>
      <c r="C52" s="62" t="s">
        <v>122</v>
      </c>
      <c r="D52" s="62"/>
      <c r="E52" s="62"/>
      <c r="F52" s="62"/>
      <c r="G52" s="62"/>
      <c r="H52" s="62"/>
      <c r="I52" s="1" t="s">
        <v>53</v>
      </c>
      <c r="J52" s="33">
        <v>0</v>
      </c>
      <c r="L52"/>
      <c r="M52"/>
    </row>
    <row r="53" spans="2:13" ht="18.95" customHeight="1" x14ac:dyDescent="0.25">
      <c r="B53" s="4" t="s">
        <v>1</v>
      </c>
      <c r="C53" s="62" t="s">
        <v>128</v>
      </c>
      <c r="D53" s="62"/>
      <c r="E53" s="62"/>
      <c r="F53" s="62"/>
      <c r="G53" s="62"/>
      <c r="H53" s="62"/>
      <c r="I53" s="1" t="s">
        <v>53</v>
      </c>
      <c r="J53" s="33">
        <v>144.68</v>
      </c>
      <c r="L53"/>
      <c r="M53"/>
    </row>
    <row r="54" spans="2:13" ht="18.95" customHeight="1" x14ac:dyDescent="0.25">
      <c r="B54" s="4" t="s">
        <v>2</v>
      </c>
      <c r="C54" s="63" t="s">
        <v>121</v>
      </c>
      <c r="D54" s="64"/>
      <c r="E54" s="64"/>
      <c r="F54" s="64"/>
      <c r="G54" s="64"/>
      <c r="H54" s="65"/>
      <c r="I54" s="1" t="s">
        <v>53</v>
      </c>
      <c r="J54" s="33">
        <v>0</v>
      </c>
      <c r="L54"/>
      <c r="M54"/>
    </row>
    <row r="55" spans="2:13" ht="18.95" customHeight="1" x14ac:dyDescent="0.25">
      <c r="B55" s="4" t="s">
        <v>3</v>
      </c>
      <c r="C55" s="62" t="s">
        <v>110</v>
      </c>
      <c r="D55" s="62"/>
      <c r="E55" s="62"/>
      <c r="F55" s="62"/>
      <c r="G55" s="62"/>
      <c r="H55" s="62"/>
      <c r="I55" s="1" t="s">
        <v>53</v>
      </c>
      <c r="J55" s="33">
        <v>0</v>
      </c>
      <c r="L55"/>
      <c r="M55"/>
    </row>
    <row r="56" spans="2:13" ht="18.95" customHeight="1" x14ac:dyDescent="0.25">
      <c r="B56" s="4" t="s">
        <v>10</v>
      </c>
      <c r="C56" s="63" t="s">
        <v>54</v>
      </c>
      <c r="D56" s="64"/>
      <c r="E56" s="64"/>
      <c r="F56" s="64"/>
      <c r="G56" s="64"/>
      <c r="H56" s="65"/>
      <c r="I56" s="1" t="s">
        <v>53</v>
      </c>
      <c r="J56" s="33">
        <v>0</v>
      </c>
    </row>
    <row r="57" spans="2:13" ht="18.95" customHeight="1" x14ac:dyDescent="0.25">
      <c r="B57" s="4" t="s">
        <v>11</v>
      </c>
      <c r="C57" s="62" t="s">
        <v>120</v>
      </c>
      <c r="D57" s="62"/>
      <c r="E57" s="62"/>
      <c r="F57" s="62"/>
      <c r="G57" s="62"/>
      <c r="H57" s="62"/>
      <c r="I57" s="1" t="s">
        <v>53</v>
      </c>
      <c r="J57" s="33">
        <v>0</v>
      </c>
    </row>
    <row r="58" spans="2:13" ht="18.95" customHeight="1" x14ac:dyDescent="0.25">
      <c r="B58" s="46" t="s">
        <v>55</v>
      </c>
      <c r="C58" s="46"/>
      <c r="D58" s="46"/>
      <c r="E58" s="46"/>
      <c r="F58" s="46"/>
      <c r="G58" s="46"/>
      <c r="H58" s="46"/>
      <c r="I58" s="46"/>
      <c r="J58" s="32">
        <f>SUM(J52:J57)</f>
        <v>144.68</v>
      </c>
    </row>
    <row r="59" spans="2:13" ht="18.95" customHeight="1" x14ac:dyDescent="0.25">
      <c r="B59" s="60"/>
      <c r="C59" s="60"/>
      <c r="D59" s="60"/>
      <c r="E59" s="60"/>
      <c r="F59" s="60"/>
      <c r="G59" s="60"/>
      <c r="H59" s="60"/>
      <c r="I59" s="60"/>
      <c r="J59" s="61"/>
    </row>
    <row r="60" spans="2:13" ht="18.95" customHeight="1" x14ac:dyDescent="0.25">
      <c r="B60" s="43" t="s">
        <v>56</v>
      </c>
      <c r="C60" s="43"/>
      <c r="D60" s="43"/>
      <c r="E60" s="43"/>
      <c r="F60" s="43"/>
      <c r="G60" s="43"/>
      <c r="H60" s="43"/>
      <c r="I60" s="43"/>
      <c r="J60" s="43"/>
    </row>
    <row r="61" spans="2:13" ht="18.95" customHeight="1" x14ac:dyDescent="0.25">
      <c r="B61" s="46" t="s">
        <v>57</v>
      </c>
      <c r="C61" s="46"/>
      <c r="D61" s="46"/>
      <c r="E61" s="46"/>
      <c r="F61" s="46"/>
      <c r="G61" s="46"/>
      <c r="H61" s="46"/>
      <c r="I61" s="46"/>
      <c r="J61" s="4" t="s">
        <v>31</v>
      </c>
    </row>
    <row r="62" spans="2:13" ht="18.95" customHeight="1" x14ac:dyDescent="0.25">
      <c r="B62" s="4" t="s">
        <v>58</v>
      </c>
      <c r="C62" s="41" t="s">
        <v>59</v>
      </c>
      <c r="D62" s="41"/>
      <c r="E62" s="41"/>
      <c r="F62" s="41"/>
      <c r="G62" s="41"/>
      <c r="H62" s="41"/>
      <c r="I62" s="41"/>
      <c r="J62" s="31">
        <f>J38</f>
        <v>350.87</v>
      </c>
    </row>
    <row r="63" spans="2:13" ht="18.95" customHeight="1" x14ac:dyDescent="0.25">
      <c r="B63" s="4" t="s">
        <v>60</v>
      </c>
      <c r="C63" s="41" t="s">
        <v>61</v>
      </c>
      <c r="D63" s="41"/>
      <c r="E63" s="41"/>
      <c r="F63" s="41"/>
      <c r="G63" s="41"/>
      <c r="H63" s="41"/>
      <c r="I63" s="41"/>
      <c r="J63" s="31">
        <f>J49</f>
        <v>641.09</v>
      </c>
    </row>
    <row r="64" spans="2:13" ht="18.95" customHeight="1" x14ac:dyDescent="0.25">
      <c r="B64" s="4" t="s">
        <v>62</v>
      </c>
      <c r="C64" s="41" t="s">
        <v>15</v>
      </c>
      <c r="D64" s="41"/>
      <c r="E64" s="41"/>
      <c r="F64" s="41"/>
      <c r="G64" s="41"/>
      <c r="H64" s="41"/>
      <c r="I64" s="41"/>
      <c r="J64" s="31">
        <f>J58</f>
        <v>144.68</v>
      </c>
    </row>
    <row r="65" spans="2:13" ht="18.95" customHeight="1" x14ac:dyDescent="0.25">
      <c r="B65" s="46" t="s">
        <v>63</v>
      </c>
      <c r="C65" s="46"/>
      <c r="D65" s="46"/>
      <c r="E65" s="46"/>
      <c r="F65" s="46"/>
      <c r="G65" s="46"/>
      <c r="H65" s="46"/>
      <c r="I65" s="46"/>
      <c r="J65" s="32">
        <f>SUM(J62:J64)</f>
        <v>1136.6400000000001</v>
      </c>
    </row>
    <row r="66" spans="2:13" ht="18.95" customHeight="1" x14ac:dyDescent="0.25">
      <c r="B66" s="66"/>
      <c r="C66" s="67"/>
      <c r="D66" s="67"/>
      <c r="E66" s="67"/>
      <c r="F66" s="67"/>
      <c r="G66" s="67"/>
      <c r="H66" s="67"/>
      <c r="I66" s="67"/>
      <c r="J66" s="67"/>
    </row>
    <row r="67" spans="2:13" ht="18.95" customHeight="1" x14ac:dyDescent="0.25">
      <c r="B67" s="45" t="s">
        <v>64</v>
      </c>
      <c r="C67" s="45"/>
      <c r="D67" s="45"/>
      <c r="E67" s="45"/>
      <c r="F67" s="45"/>
      <c r="G67" s="45"/>
      <c r="H67" s="45"/>
      <c r="I67" s="45"/>
      <c r="J67" s="45"/>
    </row>
    <row r="68" spans="2:13" ht="18.95" customHeight="1" x14ac:dyDescent="0.25">
      <c r="B68" s="4">
        <v>3</v>
      </c>
      <c r="C68" s="46" t="s">
        <v>65</v>
      </c>
      <c r="D68" s="46"/>
      <c r="E68" s="46"/>
      <c r="F68" s="46"/>
      <c r="G68" s="46"/>
      <c r="H68" s="46"/>
      <c r="I68" s="4" t="s">
        <v>17</v>
      </c>
      <c r="J68" s="4" t="s">
        <v>31</v>
      </c>
      <c r="L68"/>
      <c r="M68"/>
    </row>
    <row r="69" spans="2:13" ht="18.95" customHeight="1" x14ac:dyDescent="0.25">
      <c r="B69" s="4" t="s">
        <v>0</v>
      </c>
      <c r="C69" s="41" t="s">
        <v>66</v>
      </c>
      <c r="D69" s="41"/>
      <c r="E69" s="41"/>
      <c r="F69" s="41"/>
      <c r="G69" s="41"/>
      <c r="H69" s="41"/>
      <c r="I69" s="9">
        <f>(1/12)*5%</f>
        <v>4.1666666666666666E-3</v>
      </c>
      <c r="J69" s="31">
        <f>TRUNC(I69*$J$32,2)</f>
        <v>7.15</v>
      </c>
      <c r="L69"/>
      <c r="M69"/>
    </row>
    <row r="70" spans="2:13" ht="18.95" customHeight="1" x14ac:dyDescent="0.25">
      <c r="B70" s="4" t="s">
        <v>1</v>
      </c>
      <c r="C70" s="41" t="s">
        <v>67</v>
      </c>
      <c r="D70" s="41"/>
      <c r="E70" s="41"/>
      <c r="F70" s="41"/>
      <c r="G70" s="41"/>
      <c r="H70" s="41"/>
      <c r="I70" s="9">
        <f>I48*I69</f>
        <v>3.3333333333333332E-4</v>
      </c>
      <c r="J70" s="31">
        <f>TRUNC(I70*$J$32,2)</f>
        <v>0.56999999999999995</v>
      </c>
      <c r="L70"/>
      <c r="M70"/>
    </row>
    <row r="71" spans="2:13" ht="18.95" customHeight="1" x14ac:dyDescent="0.25">
      <c r="B71" s="4" t="s">
        <v>2</v>
      </c>
      <c r="C71" s="41" t="s">
        <v>68</v>
      </c>
      <c r="D71" s="41"/>
      <c r="E71" s="41"/>
      <c r="F71" s="41"/>
      <c r="G71" s="41"/>
      <c r="H71" s="41"/>
      <c r="I71" s="9">
        <f>((7/30)/12)</f>
        <v>1.9444444444444445E-2</v>
      </c>
      <c r="J71" s="31">
        <f t="shared" ref="J71:J72" si="0">TRUNC(I71*$J$32,2)</f>
        <v>33.39</v>
      </c>
      <c r="L71"/>
      <c r="M71"/>
    </row>
    <row r="72" spans="2:13" ht="18.95" customHeight="1" x14ac:dyDescent="0.25">
      <c r="B72" s="4" t="s">
        <v>3</v>
      </c>
      <c r="C72" s="41" t="s">
        <v>69</v>
      </c>
      <c r="D72" s="41"/>
      <c r="E72" s="41"/>
      <c r="F72" s="41"/>
      <c r="G72" s="41"/>
      <c r="H72" s="41"/>
      <c r="I72" s="10">
        <f>I49*I71</f>
        <v>6.0277777777777777E-3</v>
      </c>
      <c r="J72" s="31">
        <f t="shared" si="0"/>
        <v>10.35</v>
      </c>
      <c r="L72" s="29"/>
      <c r="M72"/>
    </row>
    <row r="73" spans="2:13" ht="18.95" customHeight="1" x14ac:dyDescent="0.25">
      <c r="B73" s="4" t="s">
        <v>10</v>
      </c>
      <c r="C73" s="41" t="s">
        <v>109</v>
      </c>
      <c r="D73" s="41"/>
      <c r="E73" s="41"/>
      <c r="F73" s="41"/>
      <c r="G73" s="41"/>
      <c r="H73" s="41"/>
      <c r="I73" s="9">
        <v>6.6600000000000001E-3</v>
      </c>
      <c r="J73" s="31">
        <f>TRUNC(I73*$J$32,2)</f>
        <v>11.43</v>
      </c>
      <c r="L73"/>
      <c r="M73"/>
    </row>
    <row r="74" spans="2:13" ht="18.95" customHeight="1" x14ac:dyDescent="0.25">
      <c r="B74" s="46" t="s">
        <v>70</v>
      </c>
      <c r="C74" s="46"/>
      <c r="D74" s="46"/>
      <c r="E74" s="46"/>
      <c r="F74" s="46"/>
      <c r="G74" s="46"/>
      <c r="H74" s="46"/>
      <c r="I74" s="11">
        <f>SUM(I69:I73)</f>
        <v>3.6632222222222226E-2</v>
      </c>
      <c r="J74" s="32">
        <f>SUM(J69:J73)</f>
        <v>62.89</v>
      </c>
    </row>
    <row r="75" spans="2:13" ht="18.95" customHeight="1" x14ac:dyDescent="0.25">
      <c r="B75" s="56"/>
      <c r="C75" s="57"/>
      <c r="D75" s="57"/>
      <c r="E75" s="57"/>
      <c r="F75" s="57"/>
      <c r="G75" s="57"/>
      <c r="H75" s="57"/>
      <c r="I75" s="57"/>
      <c r="J75" s="57"/>
    </row>
    <row r="76" spans="2:13" ht="18.95" customHeight="1" x14ac:dyDescent="0.25">
      <c r="B76" s="45" t="s">
        <v>71</v>
      </c>
      <c r="C76" s="45"/>
      <c r="D76" s="45"/>
      <c r="E76" s="45"/>
      <c r="F76" s="45"/>
      <c r="G76" s="45"/>
      <c r="H76" s="45"/>
      <c r="I76" s="45"/>
      <c r="J76" s="45"/>
    </row>
    <row r="77" spans="2:13" ht="18.95" customHeight="1" x14ac:dyDescent="0.25">
      <c r="B77" s="46" t="s">
        <v>72</v>
      </c>
      <c r="C77" s="46"/>
      <c r="D77" s="46"/>
      <c r="E77" s="46"/>
      <c r="F77" s="46"/>
      <c r="G77" s="46"/>
      <c r="H77" s="46"/>
      <c r="I77" s="4" t="s">
        <v>17</v>
      </c>
      <c r="J77" s="4" t="s">
        <v>31</v>
      </c>
      <c r="L77"/>
      <c r="M77"/>
    </row>
    <row r="78" spans="2:13" ht="18.95" customHeight="1" x14ac:dyDescent="0.25">
      <c r="B78" s="4" t="s">
        <v>0</v>
      </c>
      <c r="C78" s="41" t="s">
        <v>73</v>
      </c>
      <c r="D78" s="41"/>
      <c r="E78" s="41"/>
      <c r="F78" s="41"/>
      <c r="G78" s="41"/>
      <c r="H78" s="41"/>
      <c r="I78" s="9"/>
      <c r="J78" s="31"/>
      <c r="L78"/>
      <c r="M78"/>
    </row>
    <row r="79" spans="2:13" ht="18.95" customHeight="1" x14ac:dyDescent="0.25">
      <c r="B79" s="4" t="s">
        <v>1</v>
      </c>
      <c r="C79" s="41" t="s">
        <v>74</v>
      </c>
      <c r="D79" s="41"/>
      <c r="E79" s="41"/>
      <c r="F79" s="41"/>
      <c r="G79" s="41"/>
      <c r="H79" s="41"/>
      <c r="I79" s="9"/>
      <c r="J79" s="31"/>
      <c r="L79"/>
      <c r="M79"/>
    </row>
    <row r="80" spans="2:13" ht="18.95" customHeight="1" x14ac:dyDescent="0.25">
      <c r="B80" s="4" t="s">
        <v>2</v>
      </c>
      <c r="C80" s="41" t="s">
        <v>75</v>
      </c>
      <c r="D80" s="41"/>
      <c r="E80" s="41"/>
      <c r="F80" s="41"/>
      <c r="G80" s="41"/>
      <c r="H80" s="41"/>
      <c r="I80" s="9"/>
      <c r="J80" s="31"/>
      <c r="L80"/>
      <c r="M80"/>
    </row>
    <row r="81" spans="2:13" ht="18.95" customHeight="1" x14ac:dyDescent="0.25">
      <c r="B81" s="4" t="s">
        <v>3</v>
      </c>
      <c r="C81" s="41" t="s">
        <v>76</v>
      </c>
      <c r="D81" s="41"/>
      <c r="E81" s="41"/>
      <c r="F81" s="41"/>
      <c r="G81" s="41"/>
      <c r="H81" s="41"/>
      <c r="I81" s="9"/>
      <c r="J81" s="31"/>
      <c r="L81"/>
      <c r="M81"/>
    </row>
    <row r="82" spans="2:13" ht="18.95" customHeight="1" x14ac:dyDescent="0.25">
      <c r="B82" s="4" t="s">
        <v>10</v>
      </c>
      <c r="C82" s="41" t="s">
        <v>77</v>
      </c>
      <c r="D82" s="41"/>
      <c r="E82" s="41"/>
      <c r="F82" s="41"/>
      <c r="G82" s="41"/>
      <c r="H82" s="41"/>
      <c r="I82" s="9"/>
      <c r="J82" s="31"/>
      <c r="L82"/>
      <c r="M82"/>
    </row>
    <row r="83" spans="2:13" ht="18.95" customHeight="1" x14ac:dyDescent="0.25">
      <c r="B83" s="4" t="s">
        <v>11</v>
      </c>
      <c r="C83" s="41" t="s">
        <v>78</v>
      </c>
      <c r="D83" s="41"/>
      <c r="E83" s="41"/>
      <c r="F83" s="41"/>
      <c r="G83" s="41"/>
      <c r="H83" s="41"/>
      <c r="I83" s="9"/>
      <c r="J83" s="31"/>
    </row>
    <row r="84" spans="2:13" ht="18.95" customHeight="1" x14ac:dyDescent="0.25">
      <c r="B84" s="46" t="s">
        <v>79</v>
      </c>
      <c r="C84" s="46"/>
      <c r="D84" s="46"/>
      <c r="E84" s="46"/>
      <c r="F84" s="46"/>
      <c r="G84" s="46"/>
      <c r="H84" s="46"/>
      <c r="I84" s="11"/>
      <c r="J84" s="32"/>
    </row>
    <row r="85" spans="2:13" ht="20.100000000000001" customHeight="1" x14ac:dyDescent="0.25">
      <c r="B85" s="68"/>
      <c r="C85" s="68"/>
      <c r="D85" s="68"/>
      <c r="E85" s="68"/>
      <c r="F85" s="68"/>
      <c r="G85" s="68"/>
      <c r="H85" s="68"/>
      <c r="I85" s="68"/>
      <c r="J85" s="68"/>
    </row>
    <row r="86" spans="2:13" ht="20.100000000000001" customHeight="1" x14ac:dyDescent="0.25">
      <c r="B86" s="46" t="s">
        <v>80</v>
      </c>
      <c r="C86" s="46"/>
      <c r="D86" s="46"/>
      <c r="E86" s="46"/>
      <c r="F86" s="46"/>
      <c r="G86" s="46"/>
      <c r="H86" s="46"/>
      <c r="I86" s="4" t="s">
        <v>17</v>
      </c>
      <c r="J86" s="4" t="s">
        <v>31</v>
      </c>
    </row>
    <row r="87" spans="2:13" ht="20.100000000000001" customHeight="1" x14ac:dyDescent="0.25">
      <c r="B87" s="4" t="s">
        <v>0</v>
      </c>
      <c r="C87" s="69" t="s">
        <v>81</v>
      </c>
      <c r="D87" s="41"/>
      <c r="E87" s="41"/>
      <c r="F87" s="41"/>
      <c r="G87" s="41"/>
      <c r="H87" s="41"/>
      <c r="I87" s="9"/>
      <c r="J87" s="31"/>
    </row>
    <row r="88" spans="2:13" ht="20.100000000000001" customHeight="1" x14ac:dyDescent="0.25">
      <c r="B88" s="46" t="s">
        <v>82</v>
      </c>
      <c r="C88" s="46"/>
      <c r="D88" s="46"/>
      <c r="E88" s="46"/>
      <c r="F88" s="46"/>
      <c r="G88" s="46"/>
      <c r="H88" s="46"/>
      <c r="I88" s="11"/>
      <c r="J88" s="32"/>
    </row>
    <row r="89" spans="2:13" ht="20.100000000000001" customHeight="1" x14ac:dyDescent="0.25">
      <c r="B89" s="70"/>
      <c r="C89" s="70"/>
      <c r="D89" s="70"/>
      <c r="E89" s="70"/>
      <c r="F89" s="70"/>
      <c r="G89" s="70"/>
      <c r="H89" s="70"/>
      <c r="I89" s="70"/>
      <c r="J89" s="70"/>
    </row>
    <row r="90" spans="2:13" ht="20.100000000000001" customHeight="1" x14ac:dyDescent="0.25">
      <c r="B90" s="43" t="s">
        <v>83</v>
      </c>
      <c r="C90" s="43"/>
      <c r="D90" s="43"/>
      <c r="E90" s="43"/>
      <c r="F90" s="43"/>
      <c r="G90" s="43"/>
      <c r="H90" s="43"/>
      <c r="I90" s="43"/>
      <c r="J90" s="43"/>
    </row>
    <row r="91" spans="2:13" ht="20.100000000000001" customHeight="1" x14ac:dyDescent="0.25">
      <c r="B91" s="46" t="s">
        <v>84</v>
      </c>
      <c r="C91" s="46"/>
      <c r="D91" s="46"/>
      <c r="E91" s="46"/>
      <c r="F91" s="46"/>
      <c r="G91" s="46"/>
      <c r="H91" s="46"/>
      <c r="I91" s="46"/>
      <c r="J91" s="4" t="s">
        <v>31</v>
      </c>
    </row>
    <row r="92" spans="2:13" ht="20.100000000000001" customHeight="1" x14ac:dyDescent="0.25">
      <c r="B92" s="4" t="s">
        <v>16</v>
      </c>
      <c r="C92" s="41" t="s">
        <v>85</v>
      </c>
      <c r="D92" s="41"/>
      <c r="E92" s="41"/>
      <c r="F92" s="41"/>
      <c r="G92" s="41"/>
      <c r="H92" s="41"/>
      <c r="I92" s="41"/>
      <c r="J92" s="31">
        <f>J84</f>
        <v>0</v>
      </c>
    </row>
    <row r="93" spans="2:13" ht="20.100000000000001" customHeight="1" x14ac:dyDescent="0.25">
      <c r="B93" s="4" t="s">
        <v>18</v>
      </c>
      <c r="C93" s="41" t="s">
        <v>86</v>
      </c>
      <c r="D93" s="41"/>
      <c r="E93" s="41"/>
      <c r="F93" s="41"/>
      <c r="G93" s="41"/>
      <c r="H93" s="41"/>
      <c r="I93" s="41"/>
      <c r="J93" s="31">
        <f>J88</f>
        <v>0</v>
      </c>
    </row>
    <row r="94" spans="2:13" ht="20.100000000000001" customHeight="1" x14ac:dyDescent="0.25">
      <c r="B94" s="46" t="s">
        <v>87</v>
      </c>
      <c r="C94" s="46"/>
      <c r="D94" s="46"/>
      <c r="E94" s="46"/>
      <c r="F94" s="46"/>
      <c r="G94" s="46"/>
      <c r="H94" s="46"/>
      <c r="I94" s="46"/>
      <c r="J94" s="32">
        <f>SUM(J92:J93)</f>
        <v>0</v>
      </c>
    </row>
    <row r="95" spans="2:13" ht="20.100000000000001" customHeight="1" x14ac:dyDescent="0.25">
      <c r="B95" s="67"/>
      <c r="C95" s="67"/>
      <c r="D95" s="67"/>
      <c r="E95" s="67"/>
      <c r="F95" s="67"/>
      <c r="G95" s="67"/>
      <c r="H95" s="67"/>
      <c r="I95" s="67"/>
      <c r="J95" s="67"/>
    </row>
    <row r="96" spans="2:13" ht="20.100000000000001" customHeight="1" x14ac:dyDescent="0.25">
      <c r="B96" s="45" t="s">
        <v>88</v>
      </c>
      <c r="C96" s="45"/>
      <c r="D96" s="45"/>
      <c r="E96" s="45"/>
      <c r="F96" s="45"/>
      <c r="G96" s="45"/>
      <c r="H96" s="45"/>
      <c r="I96" s="45"/>
      <c r="J96" s="45"/>
    </row>
    <row r="97" spans="2:13" ht="20.100000000000001" customHeight="1" x14ac:dyDescent="0.25">
      <c r="B97" s="4">
        <v>5</v>
      </c>
      <c r="C97" s="46" t="s">
        <v>89</v>
      </c>
      <c r="D97" s="46"/>
      <c r="E97" s="46"/>
      <c r="F97" s="46"/>
      <c r="G97" s="46"/>
      <c r="H97" s="46"/>
      <c r="I97" s="4"/>
      <c r="J97" s="4" t="s">
        <v>31</v>
      </c>
      <c r="L97"/>
      <c r="M97"/>
    </row>
    <row r="98" spans="2:13" ht="20.100000000000001" customHeight="1" x14ac:dyDescent="0.25">
      <c r="B98" s="4" t="s">
        <v>0</v>
      </c>
      <c r="C98" s="62" t="s">
        <v>123</v>
      </c>
      <c r="D98" s="62"/>
      <c r="E98" s="62"/>
      <c r="F98" s="62"/>
      <c r="G98" s="62"/>
      <c r="H98" s="62"/>
      <c r="I98" s="10" t="s">
        <v>53</v>
      </c>
      <c r="J98" s="34">
        <v>40</v>
      </c>
      <c r="K98" s="27"/>
      <c r="L98"/>
      <c r="M98"/>
    </row>
    <row r="99" spans="2:13" ht="20.100000000000001" customHeight="1" x14ac:dyDescent="0.25">
      <c r="B99" s="4" t="s">
        <v>1</v>
      </c>
      <c r="C99" s="62" t="s">
        <v>108</v>
      </c>
      <c r="D99" s="62"/>
      <c r="E99" s="62"/>
      <c r="F99" s="62"/>
      <c r="G99" s="62"/>
      <c r="H99" s="62"/>
      <c r="I99" s="10" t="s">
        <v>53</v>
      </c>
      <c r="J99" s="31">
        <v>0</v>
      </c>
      <c r="L99"/>
      <c r="M99"/>
    </row>
    <row r="100" spans="2:13" ht="20.100000000000001" customHeight="1" x14ac:dyDescent="0.25">
      <c r="B100" s="12" t="s">
        <v>2</v>
      </c>
      <c r="C100" s="62" t="s">
        <v>90</v>
      </c>
      <c r="D100" s="62"/>
      <c r="E100" s="62"/>
      <c r="F100" s="62"/>
      <c r="G100" s="62"/>
      <c r="H100" s="62"/>
      <c r="I100" s="25" t="s">
        <v>53</v>
      </c>
      <c r="J100" s="31">
        <v>17.38</v>
      </c>
    </row>
    <row r="101" spans="2:13" ht="20.100000000000001" customHeight="1" x14ac:dyDescent="0.25">
      <c r="B101" s="12" t="s">
        <v>3</v>
      </c>
      <c r="C101" s="62" t="s">
        <v>14</v>
      </c>
      <c r="D101" s="62"/>
      <c r="E101" s="62"/>
      <c r="F101" s="62"/>
      <c r="G101" s="62"/>
      <c r="H101" s="62"/>
      <c r="I101" s="25" t="s">
        <v>53</v>
      </c>
      <c r="J101" s="31">
        <v>0</v>
      </c>
    </row>
    <row r="102" spans="2:13" ht="20.100000000000001" customHeight="1" x14ac:dyDescent="0.25">
      <c r="B102" s="46" t="s">
        <v>91</v>
      </c>
      <c r="C102" s="46"/>
      <c r="D102" s="46"/>
      <c r="E102" s="46"/>
      <c r="F102" s="46"/>
      <c r="G102" s="46"/>
      <c r="H102" s="46"/>
      <c r="I102" s="26" t="s">
        <v>53</v>
      </c>
      <c r="J102" s="32">
        <f>SUM(J98:J101)</f>
        <v>57.379999999999995</v>
      </c>
    </row>
    <row r="103" spans="2:13" ht="20.100000000000001" customHeight="1" x14ac:dyDescent="0.25">
      <c r="B103" s="67"/>
      <c r="C103" s="67"/>
      <c r="D103" s="67"/>
      <c r="E103" s="67"/>
      <c r="F103" s="67"/>
      <c r="G103" s="67"/>
      <c r="H103" s="67"/>
      <c r="I103" s="67"/>
      <c r="J103" s="67"/>
    </row>
    <row r="104" spans="2:13" ht="20.100000000000001" customHeight="1" x14ac:dyDescent="0.25">
      <c r="B104" s="45" t="s">
        <v>92</v>
      </c>
      <c r="C104" s="45"/>
      <c r="D104" s="45"/>
      <c r="E104" s="45"/>
      <c r="F104" s="45"/>
      <c r="G104" s="45"/>
      <c r="H104" s="45"/>
      <c r="I104" s="45"/>
      <c r="J104" s="45"/>
    </row>
    <row r="105" spans="2:13" ht="20.100000000000001" customHeight="1" x14ac:dyDescent="0.25">
      <c r="B105" s="4">
        <v>6</v>
      </c>
      <c r="C105" s="46" t="s">
        <v>93</v>
      </c>
      <c r="D105" s="46"/>
      <c r="E105" s="46"/>
      <c r="F105" s="46"/>
      <c r="G105" s="46"/>
      <c r="H105" s="46"/>
      <c r="I105" s="4" t="s">
        <v>17</v>
      </c>
      <c r="J105" s="4" t="s">
        <v>31</v>
      </c>
      <c r="L105"/>
      <c r="M105"/>
    </row>
    <row r="106" spans="2:13" ht="20.100000000000001" customHeight="1" x14ac:dyDescent="0.25">
      <c r="B106" s="4" t="s">
        <v>0</v>
      </c>
      <c r="C106" s="41" t="s">
        <v>94</v>
      </c>
      <c r="D106" s="41"/>
      <c r="E106" s="41"/>
      <c r="F106" s="41"/>
      <c r="G106" s="41"/>
      <c r="H106" s="41"/>
      <c r="I106" s="13">
        <v>0.03</v>
      </c>
      <c r="J106" s="31">
        <f>TRUNC(((J121)*I106),2)</f>
        <v>89.22</v>
      </c>
      <c r="L106"/>
      <c r="M106"/>
    </row>
    <row r="107" spans="2:13" ht="20.100000000000001" customHeight="1" x14ac:dyDescent="0.25">
      <c r="B107" s="4" t="s">
        <v>1</v>
      </c>
      <c r="C107" s="41" t="s">
        <v>95</v>
      </c>
      <c r="D107" s="41"/>
      <c r="E107" s="41"/>
      <c r="F107" s="41"/>
      <c r="G107" s="41"/>
      <c r="H107" s="41"/>
      <c r="I107" s="13">
        <v>0.11409999999999999</v>
      </c>
      <c r="J107" s="31">
        <f>TRUNC(((J121+J106)*I107),2)</f>
        <v>349.52</v>
      </c>
      <c r="L107"/>
      <c r="M107"/>
    </row>
    <row r="108" spans="2:13" ht="20.100000000000001" customHeight="1" x14ac:dyDescent="0.25">
      <c r="B108" s="4" t="s">
        <v>2</v>
      </c>
      <c r="C108" s="72" t="s">
        <v>96</v>
      </c>
      <c r="D108" s="72"/>
      <c r="E108" s="72"/>
      <c r="F108" s="72"/>
      <c r="G108" s="72"/>
      <c r="H108" s="72"/>
      <c r="I108" s="5"/>
      <c r="J108" s="14"/>
      <c r="L108" s="28"/>
      <c r="M108" s="28"/>
    </row>
    <row r="109" spans="2:13" ht="20.100000000000001" customHeight="1" x14ac:dyDescent="0.25">
      <c r="B109" s="4" t="s">
        <v>97</v>
      </c>
      <c r="C109" s="41" t="s">
        <v>98</v>
      </c>
      <c r="D109" s="41"/>
      <c r="E109" s="41"/>
      <c r="F109" s="41"/>
      <c r="G109" s="41"/>
      <c r="H109" s="41"/>
      <c r="I109" s="15">
        <v>1.6500000000000001E-2</v>
      </c>
      <c r="J109" s="34">
        <f>TRUNC(I109*((J121+J106+J107)/(1-(I109+I110+I111))),2)</f>
        <v>65.67</v>
      </c>
      <c r="L109"/>
      <c r="M109"/>
    </row>
    <row r="110" spans="2:13" ht="20.100000000000001" customHeight="1" x14ac:dyDescent="0.25">
      <c r="B110" s="4" t="s">
        <v>99</v>
      </c>
      <c r="C110" s="41" t="s">
        <v>100</v>
      </c>
      <c r="D110" s="41"/>
      <c r="E110" s="41"/>
      <c r="F110" s="41"/>
      <c r="G110" s="41"/>
      <c r="H110" s="41"/>
      <c r="I110" s="15">
        <v>7.5999999999999998E-2</v>
      </c>
      <c r="J110" s="34">
        <f>TRUNC(I110*(J121+J106+J107)/(1-(I109+I110+I111)),2)</f>
        <v>302.48</v>
      </c>
      <c r="L110"/>
      <c r="M110"/>
    </row>
    <row r="111" spans="2:13" ht="20.100000000000001" customHeight="1" x14ac:dyDescent="0.25">
      <c r="B111" s="4" t="s">
        <v>101</v>
      </c>
      <c r="C111" s="41" t="s">
        <v>102</v>
      </c>
      <c r="D111" s="41"/>
      <c r="E111" s="41"/>
      <c r="F111" s="41"/>
      <c r="G111" s="41"/>
      <c r="H111" s="41"/>
      <c r="I111" s="15">
        <v>0.05</v>
      </c>
      <c r="J111" s="34">
        <f>TRUNC(I111*(J121+J106+J107)/(1-(I109+I110+I111)),2)</f>
        <v>199</v>
      </c>
      <c r="L111"/>
      <c r="M111"/>
    </row>
    <row r="112" spans="2:13" ht="20.100000000000001" customHeight="1" x14ac:dyDescent="0.25">
      <c r="B112" s="46" t="s">
        <v>103</v>
      </c>
      <c r="C112" s="46"/>
      <c r="D112" s="46"/>
      <c r="E112" s="46"/>
      <c r="F112" s="46"/>
      <c r="G112" s="46"/>
      <c r="H112" s="46"/>
      <c r="I112" s="15">
        <f>SUM(I106:I111)</f>
        <v>0.28660000000000002</v>
      </c>
      <c r="J112" s="32">
        <f>SUM(J106:J111)</f>
        <v>1005.8900000000001</v>
      </c>
    </row>
    <row r="113" spans="2:13" ht="20.100000000000001" customHeight="1" x14ac:dyDescent="0.25">
      <c r="B113" s="2"/>
      <c r="C113" s="71"/>
      <c r="D113" s="71"/>
      <c r="E113" s="71"/>
      <c r="F113" s="71"/>
      <c r="G113" s="71"/>
      <c r="H113" s="71"/>
      <c r="I113" s="71"/>
      <c r="J113" s="71"/>
      <c r="L113" s="24"/>
      <c r="M113" s="24"/>
    </row>
    <row r="114" spans="2:13" ht="20.100000000000001" customHeight="1" x14ac:dyDescent="0.25">
      <c r="B114" s="43" t="s">
        <v>104</v>
      </c>
      <c r="C114" s="43"/>
      <c r="D114" s="43"/>
      <c r="E114" s="43"/>
      <c r="F114" s="43"/>
      <c r="G114" s="43"/>
      <c r="H114" s="43"/>
      <c r="I114" s="43"/>
      <c r="J114" s="43"/>
    </row>
    <row r="115" spans="2:13" ht="20.100000000000001" customHeight="1" x14ac:dyDescent="0.25">
      <c r="B115" s="46" t="s">
        <v>105</v>
      </c>
      <c r="C115" s="46"/>
      <c r="D115" s="46"/>
      <c r="E115" s="46"/>
      <c r="F115" s="46"/>
      <c r="G115" s="46"/>
      <c r="H115" s="46"/>
      <c r="I115" s="46"/>
      <c r="J115" s="4" t="s">
        <v>31</v>
      </c>
    </row>
    <row r="116" spans="2:13" ht="20.100000000000001" customHeight="1" x14ac:dyDescent="0.25">
      <c r="B116" s="1" t="s">
        <v>0</v>
      </c>
      <c r="C116" s="41" t="s">
        <v>29</v>
      </c>
      <c r="D116" s="41"/>
      <c r="E116" s="41"/>
      <c r="F116" s="41"/>
      <c r="G116" s="41"/>
      <c r="H116" s="41"/>
      <c r="I116" s="41"/>
      <c r="J116" s="31">
        <f>J32</f>
        <v>1717.2</v>
      </c>
    </row>
    <row r="117" spans="2:13" ht="20.100000000000001" customHeight="1" x14ac:dyDescent="0.25">
      <c r="B117" s="1" t="s">
        <v>1</v>
      </c>
      <c r="C117" s="41" t="s">
        <v>37</v>
      </c>
      <c r="D117" s="41"/>
      <c r="E117" s="41"/>
      <c r="F117" s="41"/>
      <c r="G117" s="41"/>
      <c r="H117" s="41"/>
      <c r="I117" s="41"/>
      <c r="J117" s="31">
        <f>J65</f>
        <v>1136.6400000000001</v>
      </c>
    </row>
    <row r="118" spans="2:13" ht="20.100000000000001" customHeight="1" x14ac:dyDescent="0.25">
      <c r="B118" s="1" t="s">
        <v>2</v>
      </c>
      <c r="C118" s="41" t="s">
        <v>64</v>
      </c>
      <c r="D118" s="41"/>
      <c r="E118" s="41"/>
      <c r="F118" s="41"/>
      <c r="G118" s="41"/>
      <c r="H118" s="41"/>
      <c r="I118" s="41"/>
      <c r="J118" s="31">
        <f>J74</f>
        <v>62.89</v>
      </c>
    </row>
    <row r="119" spans="2:13" ht="20.100000000000001" customHeight="1" x14ac:dyDescent="0.25">
      <c r="B119" s="1" t="s">
        <v>3</v>
      </c>
      <c r="C119" s="41" t="s">
        <v>71</v>
      </c>
      <c r="D119" s="41"/>
      <c r="E119" s="41"/>
      <c r="F119" s="41"/>
      <c r="G119" s="41"/>
      <c r="H119" s="41"/>
      <c r="I119" s="41"/>
      <c r="J119" s="31">
        <f>J94</f>
        <v>0</v>
      </c>
    </row>
    <row r="120" spans="2:13" ht="20.100000000000001" customHeight="1" x14ac:dyDescent="0.25">
      <c r="B120" s="1" t="s">
        <v>10</v>
      </c>
      <c r="C120" s="41" t="s">
        <v>88</v>
      </c>
      <c r="D120" s="41"/>
      <c r="E120" s="41"/>
      <c r="F120" s="41"/>
      <c r="G120" s="41"/>
      <c r="H120" s="41"/>
      <c r="I120" s="41"/>
      <c r="J120" s="31">
        <f>J102</f>
        <v>57.379999999999995</v>
      </c>
    </row>
    <row r="121" spans="2:13" ht="20.100000000000001" customHeight="1" x14ac:dyDescent="0.25">
      <c r="B121" s="4"/>
      <c r="C121" s="46" t="s">
        <v>106</v>
      </c>
      <c r="D121" s="46"/>
      <c r="E121" s="46"/>
      <c r="F121" s="46"/>
      <c r="G121" s="46"/>
      <c r="H121" s="46"/>
      <c r="I121" s="46"/>
      <c r="J121" s="32">
        <f>SUM(J116:J120)</f>
        <v>2974.11</v>
      </c>
    </row>
    <row r="122" spans="2:13" ht="20.100000000000001" customHeight="1" x14ac:dyDescent="0.25">
      <c r="B122" s="1" t="s">
        <v>11</v>
      </c>
      <c r="C122" s="41" t="s">
        <v>92</v>
      </c>
      <c r="D122" s="41"/>
      <c r="E122" s="41"/>
      <c r="F122" s="41"/>
      <c r="G122" s="41"/>
      <c r="H122" s="41"/>
      <c r="I122" s="41"/>
      <c r="J122" s="31">
        <f>J112</f>
        <v>1005.8900000000001</v>
      </c>
    </row>
    <row r="123" spans="2:13" ht="20.100000000000001" customHeight="1" x14ac:dyDescent="0.25">
      <c r="B123" s="73" t="s">
        <v>107</v>
      </c>
      <c r="C123" s="73"/>
      <c r="D123" s="73"/>
      <c r="E123" s="73"/>
      <c r="F123" s="73"/>
      <c r="G123" s="73"/>
      <c r="H123" s="73"/>
      <c r="I123" s="73"/>
      <c r="J123" s="16">
        <f>TRUNC(J121+J122,2)</f>
        <v>3980</v>
      </c>
    </row>
    <row r="124" spans="2:13" x14ac:dyDescent="0.25">
      <c r="B124" s="36" t="s">
        <v>115</v>
      </c>
      <c r="C124" s="37"/>
      <c r="D124" s="30"/>
      <c r="E124" s="30"/>
      <c r="F124" s="30"/>
      <c r="G124" s="30"/>
      <c r="H124" s="30"/>
      <c r="I124" s="30"/>
      <c r="J124" s="30"/>
    </row>
    <row r="125" spans="2:13" x14ac:dyDescent="0.25">
      <c r="B125" s="38" t="s">
        <v>116</v>
      </c>
      <c r="C125" s="38"/>
      <c r="D125" s="18"/>
    </row>
    <row r="126" spans="2:13" x14ac:dyDescent="0.25">
      <c r="B126" s="39" t="s">
        <v>117</v>
      </c>
      <c r="C126" s="39"/>
      <c r="D126" s="17"/>
    </row>
    <row r="127" spans="2:13" x14ac:dyDescent="0.25">
      <c r="B127" s="39" t="s">
        <v>118</v>
      </c>
      <c r="C127" s="39"/>
      <c r="D127" s="17"/>
    </row>
    <row r="128" spans="2:13" x14ac:dyDescent="0.25">
      <c r="B128" s="40" t="s">
        <v>119</v>
      </c>
      <c r="C128" s="40"/>
    </row>
    <row r="130" spans="2:10" x14ac:dyDescent="0.25">
      <c r="B130" s="35" t="s">
        <v>127</v>
      </c>
      <c r="C130" s="35"/>
      <c r="D130" s="35"/>
      <c r="E130" s="35"/>
      <c r="F130" s="35"/>
      <c r="G130" s="35"/>
      <c r="H130" s="35"/>
      <c r="I130" s="35"/>
      <c r="J130" s="35"/>
    </row>
    <row r="131" spans="2:10" x14ac:dyDescent="0.25">
      <c r="B131" s="35"/>
      <c r="C131" s="35"/>
      <c r="D131" s="35"/>
      <c r="E131" s="35"/>
      <c r="F131" s="35"/>
      <c r="G131" s="35"/>
      <c r="H131" s="35"/>
      <c r="I131" s="35"/>
      <c r="J131" s="35"/>
    </row>
  </sheetData>
  <mergeCells count="138">
    <mergeCell ref="C119:I119"/>
    <mergeCell ref="C120:I120"/>
    <mergeCell ref="C121:I121"/>
    <mergeCell ref="C122:I122"/>
    <mergeCell ref="B123:I123"/>
    <mergeCell ref="B114:J114"/>
    <mergeCell ref="B115:I115"/>
    <mergeCell ref="C116:I116"/>
    <mergeCell ref="C117:I117"/>
    <mergeCell ref="C118:I118"/>
    <mergeCell ref="B112:H112"/>
    <mergeCell ref="C113:J113"/>
    <mergeCell ref="C106:H106"/>
    <mergeCell ref="C107:H107"/>
    <mergeCell ref="C108:H108"/>
    <mergeCell ref="C109:H109"/>
    <mergeCell ref="C110:H110"/>
    <mergeCell ref="C111:H111"/>
    <mergeCell ref="C100:H100"/>
    <mergeCell ref="C101:H101"/>
    <mergeCell ref="B102:H102"/>
    <mergeCell ref="B103:J103"/>
    <mergeCell ref="B104:J104"/>
    <mergeCell ref="C105:H105"/>
    <mergeCell ref="B94:I94"/>
    <mergeCell ref="B95:J95"/>
    <mergeCell ref="B96:J96"/>
    <mergeCell ref="C97:H97"/>
    <mergeCell ref="C98:H98"/>
    <mergeCell ref="C99:H99"/>
    <mergeCell ref="B88:H88"/>
    <mergeCell ref="B89:J89"/>
    <mergeCell ref="B90:J90"/>
    <mergeCell ref="B91:I91"/>
    <mergeCell ref="C92:I92"/>
    <mergeCell ref="C93:I93"/>
    <mergeCell ref="C82:H82"/>
    <mergeCell ref="C83:H83"/>
    <mergeCell ref="B84:H84"/>
    <mergeCell ref="B85:J85"/>
    <mergeCell ref="B86:H86"/>
    <mergeCell ref="C87:H87"/>
    <mergeCell ref="B76:J76"/>
    <mergeCell ref="B77:H77"/>
    <mergeCell ref="C78:H78"/>
    <mergeCell ref="C79:H79"/>
    <mergeCell ref="C80:H80"/>
    <mergeCell ref="C81:H81"/>
    <mergeCell ref="C70:H70"/>
    <mergeCell ref="C71:H71"/>
    <mergeCell ref="C72:H72"/>
    <mergeCell ref="C73:H73"/>
    <mergeCell ref="B74:H74"/>
    <mergeCell ref="B75:J75"/>
    <mergeCell ref="C64:I64"/>
    <mergeCell ref="B65:I65"/>
    <mergeCell ref="B66:J66"/>
    <mergeCell ref="B67:J67"/>
    <mergeCell ref="C68:H68"/>
    <mergeCell ref="C69:H69"/>
    <mergeCell ref="B58:I58"/>
    <mergeCell ref="B59:J59"/>
    <mergeCell ref="B60:J60"/>
    <mergeCell ref="B61:I61"/>
    <mergeCell ref="C62:I62"/>
    <mergeCell ref="C63:I63"/>
    <mergeCell ref="C52:H52"/>
    <mergeCell ref="C53:H53"/>
    <mergeCell ref="C54:H54"/>
    <mergeCell ref="C55:H55"/>
    <mergeCell ref="C56:H56"/>
    <mergeCell ref="C57:H57"/>
    <mergeCell ref="C46:H46"/>
    <mergeCell ref="C47:H47"/>
    <mergeCell ref="C48:H48"/>
    <mergeCell ref="B49:H49"/>
    <mergeCell ref="B50:J50"/>
    <mergeCell ref="B51:H51"/>
    <mergeCell ref="B40:H40"/>
    <mergeCell ref="C41:H41"/>
    <mergeCell ref="C42:H42"/>
    <mergeCell ref="C43:H43"/>
    <mergeCell ref="C44:H44"/>
    <mergeCell ref="C45:H45"/>
    <mergeCell ref="B34:J34"/>
    <mergeCell ref="B35:H35"/>
    <mergeCell ref="C36:H36"/>
    <mergeCell ref="C37:H37"/>
    <mergeCell ref="B38:H38"/>
    <mergeCell ref="B39:J39"/>
    <mergeCell ref="C27:H27"/>
    <mergeCell ref="C28:H28"/>
    <mergeCell ref="C29:H29"/>
    <mergeCell ref="C30:H30"/>
    <mergeCell ref="B32:I32"/>
    <mergeCell ref="C31:H31"/>
    <mergeCell ref="I22:J22"/>
    <mergeCell ref="B1:J1"/>
    <mergeCell ref="B2:J2"/>
    <mergeCell ref="B3:J3"/>
    <mergeCell ref="B4:J4"/>
    <mergeCell ref="B5:J5"/>
    <mergeCell ref="B6:J6"/>
    <mergeCell ref="B16:C16"/>
    <mergeCell ref="D16:E16"/>
    <mergeCell ref="F16:J16"/>
    <mergeCell ref="C11:H11"/>
    <mergeCell ref="I11:J11"/>
    <mergeCell ref="C12:H12"/>
    <mergeCell ref="I12:J12"/>
    <mergeCell ref="B7:J7"/>
    <mergeCell ref="B8:J8"/>
    <mergeCell ref="C9:H9"/>
    <mergeCell ref="I9:J9"/>
    <mergeCell ref="B130:J131"/>
    <mergeCell ref="B124:C124"/>
    <mergeCell ref="B125:C125"/>
    <mergeCell ref="B126:C126"/>
    <mergeCell ref="B127:C127"/>
    <mergeCell ref="B128:C128"/>
    <mergeCell ref="C10:H10"/>
    <mergeCell ref="I10:J10"/>
    <mergeCell ref="B18:J18"/>
    <mergeCell ref="C19:H19"/>
    <mergeCell ref="I19:J19"/>
    <mergeCell ref="B14:J14"/>
    <mergeCell ref="B15:C15"/>
    <mergeCell ref="D15:E15"/>
    <mergeCell ref="F15:J15"/>
    <mergeCell ref="B23:J23"/>
    <mergeCell ref="B24:J24"/>
    <mergeCell ref="C25:H25"/>
    <mergeCell ref="C26:H26"/>
    <mergeCell ref="C20:H20"/>
    <mergeCell ref="I20:J20"/>
    <mergeCell ref="C21:H21"/>
    <mergeCell ref="I21:J21"/>
    <mergeCell ref="C22:H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Aux. Limpeza + Copeiro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gisele.oliveira</dc:creator>
  <cp:lastModifiedBy>lg</cp:lastModifiedBy>
  <cp:lastPrinted>2025-05-26T14:43:14Z</cp:lastPrinted>
  <dcterms:created xsi:type="dcterms:W3CDTF">2011-07-13T17:15:58Z</dcterms:created>
  <dcterms:modified xsi:type="dcterms:W3CDTF">2025-12-18T15:29:26Z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